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sbcapcd-my.sharepoint.com/personal/waddingtone_sbcapcd_org/Documents/CEQA/"/>
    </mc:Choice>
  </mc:AlternateContent>
  <xr:revisionPtr revIDLastSave="482" documentId="13_ncr:1_{BAA5376C-C401-40EA-9AEA-3B3B9E3C518B}" xr6:coauthVersionLast="47" xr6:coauthVersionMax="47" xr10:uidLastSave="{E563D81E-E953-4896-9019-5A80713807F2}"/>
  <bookViews>
    <workbookView xWindow="-120" yWindow="-120" windowWidth="29040" windowHeight="17520" xr2:uid="{81E8F84D-8DE0-4A09-8CD8-7AB253347E85}"/>
  </bookViews>
  <sheets>
    <sheet name="Trip Calculator" sheetId="1" r:id="rId1"/>
    <sheet name="Calculations" sheetId="2" r:id="rId2"/>
  </sheets>
  <externalReferences>
    <externalReference r:id="rId3"/>
  </externalReferences>
  <definedNames>
    <definedName name="YesNo">'[1]Trip Rate Calculations'!$B$120:$B$121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G12" i="1"/>
  <c r="D28" i="1" s="1"/>
  <c r="C8" i="2" l="1"/>
  <c r="C7" i="2"/>
  <c r="C6" i="2"/>
  <c r="C5" i="2"/>
  <c r="C9" i="2"/>
  <c r="D26" i="1" l="1"/>
  <c r="D27" i="1" s="1"/>
  <c r="D29" i="1" l="1"/>
</calcChain>
</file>

<file path=xl/sharedStrings.xml><?xml version="1.0" encoding="utf-8"?>
<sst xmlns="http://schemas.openxmlformats.org/spreadsheetml/2006/main" count="45" uniqueCount="45">
  <si>
    <t>Trip Generation Info</t>
  </si>
  <si>
    <t>Special Events</t>
  </si>
  <si>
    <t>Other Gatherings</t>
  </si>
  <si>
    <t>Max # Attendees</t>
  </si>
  <si>
    <t>Max Events/Day</t>
  </si>
  <si>
    <t>Key</t>
  </si>
  <si>
    <t>Output</t>
  </si>
  <si>
    <t>Please select which scenario best describes this project (only select one)</t>
  </si>
  <si>
    <t>Regular business, special events, and gatherings will be occuring on the same day.</t>
  </si>
  <si>
    <t>Special events will occur on the same day as regular business, with gatherings occuring on separate days.</t>
  </si>
  <si>
    <t>Gatherings will occur on the same day as regular business, with special events occuring on separate days.</t>
  </si>
  <si>
    <t>Gatherings and special events will occur on the same day, separate from regular business days.</t>
  </si>
  <si>
    <t>Neither special events nor gatherings will occur on regular business days.</t>
  </si>
  <si>
    <t>Scenario</t>
  </si>
  <si>
    <t>Trip Rate</t>
  </si>
  <si>
    <t>Enter information here</t>
  </si>
  <si>
    <t>SF</t>
  </si>
  <si>
    <t>Trips per Day</t>
  </si>
  <si>
    <t>Project Size</t>
  </si>
  <si>
    <t>CalEEMod Trip Rate</t>
  </si>
  <si>
    <t>Trips/1,000 SF</t>
  </si>
  <si>
    <t>Trips per Year</t>
  </si>
  <si>
    <t>Events per Year</t>
  </si>
  <si>
    <t>VMT</t>
  </si>
  <si>
    <t>VMT per Year</t>
  </si>
  <si>
    <t>Peak Day Trip Calculator</t>
  </si>
  <si>
    <t>Peak Day Trips</t>
  </si>
  <si>
    <t>Weekday</t>
  </si>
  <si>
    <t>Saturday</t>
  </si>
  <si>
    <t>Sunday</t>
  </si>
  <si>
    <t>Vehicle Occupancy*</t>
  </si>
  <si>
    <t>Average Daily Trips (ADT)**</t>
  </si>
  <si>
    <t>Vehicle Occupancy</t>
  </si>
  <si>
    <t>passengers per vehicle</t>
  </si>
  <si>
    <t>Calculations</t>
  </si>
  <si>
    <t>References</t>
  </si>
  <si>
    <t>U.S. Department of Transportation, Federal Highway Administration</t>
  </si>
  <si>
    <t>Average Vehicle Occupancy Factors for Computing Travel Time Reliability Measures and Total Peak Hour Excessive Delay Metrics (April 2018)</t>
  </si>
  <si>
    <t>* Use default values unless have project-specific information</t>
  </si>
  <si>
    <t>Peak Day VMT (calculated with CalEEMod)</t>
  </si>
  <si>
    <t>Data calculated by CalEEMod</t>
  </si>
  <si>
    <t>Updated February 2025</t>
  </si>
  <si>
    <t>Annual Trips**</t>
  </si>
  <si>
    <t>Annual VMT**</t>
  </si>
  <si>
    <t>**ADT, Annual Trips, and Annual VMT should be based on a Traffic Study, if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</si>
</sst>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 x14ac:knownFonts="1">
    <font>
      <sz val="11"/>
      <color theme="1"/>
      <name val="Calibri"/>
      <family val="2"/>
      <scheme val="minor"/>
    </font>
    <font>
      <b/>
      <sz val="11"/>
      <color theme="1"/>
      <name val="Calibri"/>
      <family val="2"/>
      <scheme val="minor"/>
    </font>
    <font>
      <u/>
      <sz val="11"/>
      <color theme="10"/>
      <name val="Calibri"/>
      <family val="2"/>
      <scheme val="minor"/>
    </font>
    <font>
      <b/>
      <i/>
      <sz val="24"/>
      <name val="Calibri"/>
      <family val="2"/>
      <scheme val="minor"/>
    </font>
    <font>
      <u/>
      <sz val="11"/>
      <color theme="1"/>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9"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8"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87">
    <xf numFmtId="0" fontId="0" fillId="0" borderId="0" xfId="0"/>
    <xf numFmtId="0" fontId="0" fillId="0" borderId="0" xfId="0" applyAlignment="1">
      <alignment horizontal="center"/>
    </xf>
    <xf numFmtId="0" fontId="0" fillId="3" borderId="1"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0" borderId="1" xfId="0" applyBorder="1"/>
    <xf numFmtId="0" fontId="0" fillId="4" borderId="19" xfId="0" applyFill="1" applyBorder="1"/>
    <xf numFmtId="0" fontId="0" fillId="4" borderId="20" xfId="0" applyFill="1" applyBorder="1"/>
    <xf numFmtId="0" fontId="1" fillId="0" borderId="1" xfId="0" applyFont="1" applyBorder="1"/>
    <xf numFmtId="0" fontId="0" fillId="0" borderId="30" xfId="0" applyBorder="1"/>
    <xf numFmtId="0" fontId="0" fillId="3" borderId="31" xfId="0" applyFill="1" applyBorder="1"/>
    <xf numFmtId="0" fontId="0" fillId="0" borderId="26" xfId="0" applyBorder="1"/>
    <xf numFmtId="0" fontId="1" fillId="0" borderId="1" xfId="0" applyFont="1" applyBorder="1" applyAlignment="1">
      <alignment horizontal="right"/>
    </xf>
    <xf numFmtId="2" fontId="0" fillId="5" borderId="1" xfId="0" applyNumberFormat="1" applyFill="1" applyBorder="1"/>
    <xf numFmtId="0" fontId="0" fillId="0" borderId="16" xfId="0" applyBorder="1"/>
    <xf numFmtId="0" fontId="1" fillId="0" borderId="17" xfId="0" applyFont="1" applyBorder="1" applyAlignment="1">
      <alignment horizontal="right"/>
    </xf>
    <xf numFmtId="1" fontId="0" fillId="5" borderId="17" xfId="0" applyNumberFormat="1" applyFill="1" applyBorder="1"/>
    <xf numFmtId="0" fontId="0" fillId="0" borderId="18" xfId="0" applyBorder="1"/>
    <xf numFmtId="0" fontId="1" fillId="0" borderId="0" xfId="0" applyFont="1"/>
    <xf numFmtId="0" fontId="0" fillId="3" borderId="32" xfId="0" applyFill="1" applyBorder="1"/>
    <xf numFmtId="0" fontId="0" fillId="3" borderId="33" xfId="0" applyFill="1" applyBorder="1"/>
    <xf numFmtId="1" fontId="0" fillId="0" borderId="3" xfId="0" applyNumberFormat="1" applyBorder="1"/>
    <xf numFmtId="1" fontId="0" fillId="0" borderId="5" xfId="0" applyNumberFormat="1" applyBorder="1"/>
    <xf numFmtId="0" fontId="0" fillId="0" borderId="19" xfId="0" applyBorder="1"/>
    <xf numFmtId="0" fontId="0" fillId="0" borderId="3" xfId="0" applyBorder="1"/>
    <xf numFmtId="0" fontId="0" fillId="0" borderId="36" xfId="0" applyBorder="1"/>
    <xf numFmtId="0" fontId="1" fillId="0" borderId="37" xfId="0" applyFont="1" applyBorder="1" applyAlignment="1">
      <alignment horizontal="right"/>
    </xf>
    <xf numFmtId="0" fontId="0" fillId="0" borderId="38" xfId="0" applyBorder="1"/>
    <xf numFmtId="0" fontId="0" fillId="0" borderId="28" xfId="0" applyBorder="1"/>
    <xf numFmtId="0" fontId="1" fillId="0" borderId="29" xfId="0" applyFont="1" applyBorder="1" applyAlignment="1">
      <alignment horizontal="right"/>
    </xf>
    <xf numFmtId="0" fontId="0" fillId="0" borderId="21" xfId="0" applyBorder="1"/>
    <xf numFmtId="0" fontId="2" fillId="0" borderId="0" xfId="1"/>
    <xf numFmtId="1" fontId="0" fillId="5" borderId="37" xfId="0" applyNumberFormat="1" applyFill="1" applyBorder="1"/>
    <xf numFmtId="0" fontId="0" fillId="3" borderId="19" xfId="0" applyFill="1" applyBorder="1"/>
    <xf numFmtId="0" fontId="0" fillId="6" borderId="19" xfId="0" applyFill="1" applyBorder="1"/>
    <xf numFmtId="0" fontId="0" fillId="5" borderId="20" xfId="0" applyFill="1" applyBorder="1"/>
    <xf numFmtId="0" fontId="0" fillId="0" borderId="39" xfId="0" applyBorder="1"/>
    <xf numFmtId="0" fontId="1" fillId="0" borderId="39" xfId="0" applyFont="1" applyBorder="1" applyAlignment="1">
      <alignment horizontal="right"/>
    </xf>
    <xf numFmtId="0" fontId="0" fillId="6" borderId="31" xfId="0" applyFill="1" applyBorder="1"/>
    <xf numFmtId="0" fontId="3" fillId="0" borderId="0" xfId="0" applyFont="1"/>
    <xf numFmtId="0" fontId="4" fillId="0" borderId="0" xfId="0" applyFont="1"/>
    <xf numFmtId="17" fontId="0" fillId="0" borderId="0" xfId="0" applyNumberFormat="1"/>
    <xf numFmtId="164" fontId="0" fillId="0" borderId="0" xfId="0" applyNumberFormat="1"/>
    <xf numFmtId="1" fontId="0" fillId="5" borderId="4" xfId="0" applyNumberFormat="1" applyFill="1" applyBorder="1"/>
    <xf numFmtId="0" fontId="0" fillId="0" borderId="5" xfId="0" applyBorder="1"/>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4" borderId="16" xfId="0" applyFont="1" applyFill="1" applyBorder="1" applyAlignment="1">
      <alignment horizontal="center" vertical="top" wrapText="1"/>
    </xf>
    <xf numFmtId="0" fontId="1" fillId="4" borderId="19" xfId="0" applyFont="1" applyFill="1" applyBorder="1" applyAlignment="1">
      <alignment horizontal="center" vertical="top" wrapText="1"/>
    </xf>
    <xf numFmtId="0" fontId="0" fillId="4" borderId="17" xfId="0" applyFill="1" applyBorder="1" applyAlignment="1">
      <alignment horizontal="center" wrapText="1"/>
    </xf>
    <xf numFmtId="0" fontId="0" fillId="4" borderId="1" xfId="0" applyFill="1" applyBorder="1" applyAlignment="1">
      <alignment horizontal="center" wrapText="1"/>
    </xf>
    <xf numFmtId="0" fontId="0" fillId="4" borderId="34" xfId="0" applyFill="1" applyBorder="1" applyAlignment="1">
      <alignment horizontal="center" wrapText="1"/>
    </xf>
    <xf numFmtId="0" fontId="0" fillId="4" borderId="35" xfId="0" applyFill="1" applyBorder="1" applyAlignment="1">
      <alignment horizontal="center" wrapText="1"/>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0" xfId="0" applyFill="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0" fillId="2" borderId="2" xfId="0" applyFill="1" applyBorder="1" applyAlignment="1">
      <alignment horizontal="center"/>
    </xf>
    <xf numFmtId="0" fontId="0" fillId="2" borderId="15" xfId="0" applyFill="1" applyBorder="1" applyAlignment="1">
      <alignment horizontal="center"/>
    </xf>
    <xf numFmtId="0" fontId="0" fillId="4" borderId="18" xfId="0" applyFill="1" applyBorder="1" applyAlignment="1">
      <alignment horizontal="center" wrapText="1"/>
    </xf>
    <xf numFmtId="0" fontId="0" fillId="4" borderId="3" xfId="0" applyFill="1" applyBorder="1" applyAlignment="1">
      <alignment horizontal="center" wrapText="1"/>
    </xf>
    <xf numFmtId="0" fontId="0" fillId="4" borderId="19" xfId="0" applyFill="1" applyBorder="1" applyAlignment="1">
      <alignment horizontal="left"/>
    </xf>
    <xf numFmtId="0" fontId="0" fillId="4" borderId="1" xfId="0" applyFill="1" applyBorder="1" applyAlignment="1">
      <alignment horizontal="left"/>
    </xf>
    <xf numFmtId="0" fontId="0" fillId="0" borderId="1"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4" borderId="19" xfId="0" applyFill="1" applyBorder="1" applyAlignment="1">
      <alignment horizontal="left" wrapText="1"/>
    </xf>
    <xf numFmtId="0" fontId="0" fillId="4" borderId="1" xfId="0" applyFill="1" applyBorder="1" applyAlignment="1">
      <alignment horizontal="left" wrapText="1"/>
    </xf>
    <xf numFmtId="0" fontId="0" fillId="0" borderId="19"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0" fillId="0" borderId="7" xfId="0" applyBorder="1" applyAlignment="1">
      <alignment horizontal="left"/>
    </xf>
    <xf numFmtId="0" fontId="0" fillId="4" borderId="27" xfId="0" applyFill="1" applyBorder="1" applyAlignment="1">
      <alignment horizontal="left"/>
    </xf>
    <xf numFmtId="0" fontId="0" fillId="4" borderId="22" xfId="0" applyFill="1" applyBorder="1" applyAlignment="1">
      <alignment horizontal="left"/>
    </xf>
    <xf numFmtId="0" fontId="0" fillId="4" borderId="6" xfId="0" applyFill="1" applyBorder="1" applyAlignment="1">
      <alignment horizontal="left"/>
    </xf>
    <xf numFmtId="0" fontId="1" fillId="4" borderId="23" xfId="0" applyFont="1" applyFill="1" applyBorder="1" applyAlignment="1">
      <alignment horizontal="center" vertical="top"/>
    </xf>
    <xf numFmtId="0" fontId="1" fillId="4" borderId="24" xfId="0" applyFont="1" applyFill="1" applyBorder="1" applyAlignment="1">
      <alignment horizontal="center" vertical="top"/>
    </xf>
    <xf numFmtId="0" fontId="1" fillId="4" borderId="25" xfId="0" applyFont="1" applyFill="1" applyBorder="1" applyAlignment="1">
      <alignment horizontal="center"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200023</xdr:colOff>
      <xdr:row>1</xdr:row>
      <xdr:rowOff>57149</xdr:rowOff>
    </xdr:from>
    <xdr:to>
      <xdr:col>24</xdr:col>
      <xdr:colOff>238124</xdr:colOff>
      <xdr:row>12</xdr:row>
      <xdr:rowOff>161925</xdr:rowOff>
    </xdr:to>
    <xdr:sp macro="" textlink="">
      <xdr:nvSpPr>
        <xdr:cNvPr id="2" name="TextBox 1">
          <a:extLst>
            <a:ext uri="{FF2B5EF4-FFF2-40B4-BE49-F238E27FC236}">
              <a16:creationId xmlns:a16="http://schemas.microsoft.com/office/drawing/2014/main" id="{2D11F31F-3EE4-302B-D40D-2AEF20A36721}"/>
            </a:ext>
          </a:extLst>
        </xdr:cNvPr>
        <xdr:cNvSpPr txBox="1"/>
      </xdr:nvSpPr>
      <xdr:spPr>
        <a:xfrm>
          <a:off x="10115548" y="295274"/>
          <a:ext cx="6743701" cy="2038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Background</a:t>
          </a: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A </a:t>
          </a:r>
          <a:r>
            <a:rPr lang="en-US" sz="1100" b="0" baseline="0"/>
            <a:t>peak day scenario that captures all trips that could reasonably occur on a single day should be used to estimate mobile emissions for criteria pollutants. The trip rates given in a Traffic Study are often for an average day, rather than a peak day, and thus are not appropriate to use</a:t>
          </a:r>
          <a:r>
            <a:rPr lang="en-US" sz="1100" b="0" baseline="0">
              <a:solidFill>
                <a:schemeClr val="dk1"/>
              </a:solidFill>
              <a:effectLst/>
              <a:latin typeface="+mn-lt"/>
              <a:ea typeface="+mn-ea"/>
              <a:cs typeface="+mn-cs"/>
            </a:rPr>
            <a:t> for land uses that host special events/gatherings such as wineries and event centers</a:t>
          </a:r>
          <a:r>
            <a:rPr lang="en-US" sz="1100" b="0" baseline="0"/>
            <a:t> etc. </a:t>
          </a:r>
          <a:r>
            <a:rPr lang="en-US" sz="1100" b="0" baseline="0">
              <a:solidFill>
                <a:schemeClr val="dk1"/>
              </a:solidFill>
              <a:effectLst/>
              <a:latin typeface="+mn-lt"/>
              <a:ea typeface="+mn-ea"/>
              <a:cs typeface="+mn-cs"/>
            </a:rPr>
            <a:t>This tool calculates the trip rates for a peak day that can be entered in CalEEMod to better estimate mobile trip emissions from these land uses. </a:t>
          </a:r>
          <a:endParaRPr lang="en-US">
            <a:effectLst/>
          </a:endParaRPr>
        </a:p>
        <a:p>
          <a:endParaRPr lang="en-US" sz="1100" b="0" baseline="0">
            <a:solidFill>
              <a:schemeClr val="dk1"/>
            </a:solidFill>
            <a:effectLst/>
            <a:latin typeface="+mn-lt"/>
            <a:ea typeface="+mn-ea"/>
            <a:cs typeface="+mn-cs"/>
          </a:endParaRPr>
        </a:p>
        <a:p>
          <a:r>
            <a:rPr lang="en-US" sz="1100">
              <a:solidFill>
                <a:schemeClr val="dk1"/>
              </a:solidFill>
              <a:effectLst/>
              <a:latin typeface="+mn-lt"/>
              <a:ea typeface="+mn-ea"/>
              <a:cs typeface="+mn-cs"/>
            </a:rPr>
            <a:t>Annual trip rates and VMT are used to estimate</a:t>
          </a:r>
          <a:r>
            <a:rPr lang="en-US" sz="1100" baseline="0">
              <a:solidFill>
                <a:schemeClr val="dk1"/>
              </a:solidFill>
              <a:effectLst/>
              <a:latin typeface="+mn-lt"/>
              <a:ea typeface="+mn-ea"/>
              <a:cs typeface="+mn-cs"/>
            </a:rPr>
            <a:t> greenhouse gases and</a:t>
          </a:r>
          <a:r>
            <a:rPr lang="en-US" sz="1100">
              <a:solidFill>
                <a:schemeClr val="dk1"/>
              </a:solidFill>
              <a:effectLst/>
              <a:latin typeface="+mn-lt"/>
              <a:ea typeface="+mn-ea"/>
              <a:cs typeface="+mn-cs"/>
            </a:rPr>
            <a:t> can be based on an annual average trip rate and VMT as presented in a Traffic</a:t>
          </a:r>
          <a:r>
            <a:rPr lang="en-US" sz="1100" baseline="0">
              <a:solidFill>
                <a:schemeClr val="dk1"/>
              </a:solidFill>
              <a:effectLst/>
              <a:latin typeface="+mn-lt"/>
              <a:ea typeface="+mn-ea"/>
              <a:cs typeface="+mn-cs"/>
            </a:rPr>
            <a:t> Study</a:t>
          </a:r>
          <a:r>
            <a:rPr lang="en-US" sz="1100">
              <a:solidFill>
                <a:schemeClr val="dk1"/>
              </a:solidFill>
              <a:effectLst/>
              <a:latin typeface="+mn-lt"/>
              <a:ea typeface="+mn-ea"/>
              <a:cs typeface="+mn-cs"/>
            </a:rPr>
            <a:t>. </a:t>
          </a:r>
          <a:r>
            <a:rPr lang="en-US" sz="1100" b="0" baseline="0"/>
            <a:t> This tool also estimates annual trips and annual VMT for projects that don't have that information available in a Traffic Study. </a:t>
          </a:r>
          <a:endParaRPr lang="en-US" sz="1100" b="0"/>
        </a:p>
      </xdr:txBody>
    </xdr:sp>
    <xdr:clientData/>
  </xdr:twoCellAnchor>
  <xdr:twoCellAnchor>
    <xdr:from>
      <xdr:col>13</xdr:col>
      <xdr:colOff>200024</xdr:colOff>
      <xdr:row>13</xdr:row>
      <xdr:rowOff>85724</xdr:rowOff>
    </xdr:from>
    <xdr:to>
      <xdr:col>24</xdr:col>
      <xdr:colOff>228600</xdr:colOff>
      <xdr:row>47</xdr:row>
      <xdr:rowOff>76200</xdr:rowOff>
    </xdr:to>
    <xdr:sp macro="" textlink="">
      <xdr:nvSpPr>
        <xdr:cNvPr id="3" name="TextBox 2">
          <a:extLst>
            <a:ext uri="{FF2B5EF4-FFF2-40B4-BE49-F238E27FC236}">
              <a16:creationId xmlns:a16="http://schemas.microsoft.com/office/drawing/2014/main" id="{EFD32CF1-B24B-BC3A-C7FC-2077C20AF98E}"/>
            </a:ext>
          </a:extLst>
        </xdr:cNvPr>
        <xdr:cNvSpPr txBox="1"/>
      </xdr:nvSpPr>
      <xdr:spPr>
        <a:xfrm>
          <a:off x="10334624" y="2819399"/>
          <a:ext cx="6734176" cy="6515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Directions</a:t>
          </a:r>
          <a:r>
            <a:rPr lang="en-US" sz="1100" b="1" baseline="0"/>
            <a:t> for Estimation of Mobile Trips in CalEEMod</a:t>
          </a:r>
        </a:p>
        <a:p>
          <a:endParaRPr lang="en-US" sz="1100" b="1"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1. Fill in the information in green on this Calculator. Average Daily Trips (ADT) should be based on a Traffic Study, trip generation report, or the lastest Institute of Transportation Engineers (ITE) Trip Generation Manual. </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2. Start or Edit your project in CalEEMod at www.caleemod.com and enter data as appropriate for the Characteristics, Land Use, and Construction screens.</a:t>
          </a:r>
        </a:p>
        <a:p>
          <a:endParaRPr lang="en-US" sz="1100" b="0">
            <a:solidFill>
              <a:schemeClr val="dk1"/>
            </a:solidFill>
            <a:effectLst/>
            <a:latin typeface="+mn-lt"/>
            <a:ea typeface="+mn-ea"/>
            <a:cs typeface="+mn-cs"/>
          </a:endParaRPr>
        </a:p>
        <a:p>
          <a:r>
            <a:rPr lang="en-US" sz="1100" b="0">
              <a:solidFill>
                <a:schemeClr val="dk1"/>
              </a:solidFill>
              <a:effectLst/>
              <a:latin typeface="+mn-lt"/>
              <a:ea typeface="+mn-ea"/>
              <a:cs typeface="+mn-cs"/>
            </a:rPr>
            <a:t>3. To calculate a </a:t>
          </a:r>
          <a:r>
            <a:rPr lang="en-US" sz="1100" b="0" baseline="0">
              <a:solidFill>
                <a:schemeClr val="dk1"/>
              </a:solidFill>
              <a:effectLst/>
              <a:latin typeface="+mn-lt"/>
              <a:ea typeface="+mn-ea"/>
              <a:cs typeface="+mn-cs"/>
            </a:rPr>
            <a:t>peak day</a:t>
          </a:r>
          <a:r>
            <a:rPr lang="en-US" sz="1100" b="0">
              <a:solidFill>
                <a:schemeClr val="dk1"/>
              </a:solidFill>
              <a:effectLst/>
              <a:latin typeface="+mn-lt"/>
              <a:ea typeface="+mn-ea"/>
              <a:cs typeface="+mn-cs"/>
            </a:rPr>
            <a:t> VMT estimate based on a peak day trip rate:</a:t>
          </a:r>
        </a:p>
        <a:p>
          <a:pPr lvl="1"/>
          <a:r>
            <a:rPr lang="en-US" sz="1100">
              <a:solidFill>
                <a:schemeClr val="dk1"/>
              </a:solidFill>
              <a:effectLst/>
              <a:latin typeface="+mn-lt"/>
              <a:ea typeface="+mn-ea"/>
              <a:cs typeface="+mn-cs"/>
            </a:rPr>
            <a:t>a.</a:t>
          </a:r>
          <a:r>
            <a:rPr lang="en-US" sz="1100" baseline="0">
              <a:solidFill>
                <a:schemeClr val="dk1"/>
              </a:solidFill>
              <a:effectLst/>
              <a:latin typeface="+mn-lt"/>
              <a:ea typeface="+mn-ea"/>
              <a:cs typeface="+mn-cs"/>
            </a:rPr>
            <a:t> In CalEEMod for your project, in</a:t>
          </a:r>
          <a:r>
            <a:rPr lang="en-US" sz="1100">
              <a:solidFill>
                <a:schemeClr val="dk1"/>
              </a:solidFill>
              <a:effectLst/>
              <a:latin typeface="+mn-lt"/>
              <a:ea typeface="+mn-ea"/>
              <a:cs typeface="+mn-cs"/>
            </a:rPr>
            <a:t> the Operations&gt;Mobile Sources&gt;Vehicle Data screen, select “Generate Default VMT and Trips”. </a:t>
          </a:r>
        </a:p>
        <a:p>
          <a:pPr lvl="1"/>
          <a:r>
            <a:rPr lang="en-US" sz="1100">
              <a:solidFill>
                <a:schemeClr val="dk1"/>
              </a:solidFill>
              <a:effectLst/>
              <a:latin typeface="+mn-lt"/>
              <a:ea typeface="+mn-ea"/>
              <a:cs typeface="+mn-cs"/>
            </a:rPr>
            <a:t>b.</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Enter the “CalEEMod Trip Rate” (Cell D27) into the “Weekday Trip Rate (size/day)” cell in CalEEMod. A justification for the change must</a:t>
          </a:r>
          <a:r>
            <a:rPr lang="en-US" sz="1100" baseline="0">
              <a:solidFill>
                <a:schemeClr val="dk1"/>
              </a:solidFill>
              <a:effectLst/>
              <a:latin typeface="+mn-lt"/>
              <a:ea typeface="+mn-ea"/>
              <a:cs typeface="+mn-cs"/>
            </a:rPr>
            <a:t> be added to the bottom box (ex. trip rate from APCD Peak Day Trip Calculator).</a:t>
          </a:r>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c.</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Click on blue “Update Defaults” button in CalEEMod.  </a:t>
          </a:r>
        </a:p>
        <a:p>
          <a:pPr lvl="1"/>
          <a:r>
            <a:rPr lang="en-US" sz="1100">
              <a:solidFill>
                <a:schemeClr val="dk1"/>
              </a:solidFill>
              <a:effectLst/>
              <a:latin typeface="+mn-lt"/>
              <a:ea typeface="+mn-ea"/>
              <a:cs typeface="+mn-cs"/>
            </a:rPr>
            <a:t>d.</a:t>
          </a:r>
          <a:r>
            <a:rPr lang="en-US" sz="1100" baseline="0">
              <a:solidFill>
                <a:schemeClr val="dk1"/>
              </a:solidFill>
              <a:effectLst/>
              <a:latin typeface="+mn-lt"/>
              <a:ea typeface="+mn-ea"/>
              <a:cs typeface="+mn-cs"/>
            </a:rPr>
            <a:t> In CalEEMod, i</a:t>
          </a:r>
          <a:r>
            <a:rPr lang="en-US" sz="1100">
              <a:solidFill>
                <a:schemeClr val="dk1"/>
              </a:solidFill>
              <a:effectLst/>
              <a:latin typeface="+mn-lt"/>
              <a:ea typeface="+mn-ea"/>
              <a:cs typeface="+mn-cs"/>
            </a:rPr>
            <a:t>n the left-hand menu select Report and then Detailed Report. Scroll down to </a:t>
          </a:r>
          <a:r>
            <a:rPr lang="en-US" sz="1100" i="1">
              <a:solidFill>
                <a:schemeClr val="dk1"/>
              </a:solidFill>
              <a:effectLst/>
              <a:latin typeface="+mn-lt"/>
              <a:ea typeface="+mn-ea"/>
              <a:cs typeface="+mn-cs"/>
            </a:rPr>
            <a:t>Table 5.9.1 Operational Mobile Sources Unmitigated</a:t>
          </a:r>
          <a:r>
            <a:rPr lang="en-US" sz="1100">
              <a:solidFill>
                <a:schemeClr val="dk1"/>
              </a:solidFill>
              <a:effectLst/>
              <a:latin typeface="+mn-lt"/>
              <a:ea typeface="+mn-ea"/>
              <a:cs typeface="+mn-cs"/>
            </a:rPr>
            <a:t> and note the “VMT/Weekday”. This is the new daily VMT estimate for the project based on the peak day trip rate. Enter this VMT here in the Peak Daily VMT cell</a:t>
          </a:r>
          <a:r>
            <a:rPr lang="en-US" sz="1100" baseline="0">
              <a:solidFill>
                <a:schemeClr val="dk1"/>
              </a:solidFill>
              <a:effectLst/>
              <a:latin typeface="+mn-lt"/>
              <a:ea typeface="+mn-ea"/>
              <a:cs typeface="+mn-cs"/>
            </a:rPr>
            <a:t> (Cell L26)</a:t>
          </a:r>
          <a:r>
            <a:rPr lang="en-US" sz="1100">
              <a:solidFill>
                <a:schemeClr val="dk1"/>
              </a:solidFill>
              <a:effectLst/>
              <a:latin typeface="+mn-lt"/>
              <a:ea typeface="+mn-ea"/>
              <a:cs typeface="+mn-cs"/>
            </a:rPr>
            <a:t>. </a:t>
          </a:r>
        </a:p>
        <a:p>
          <a:pPr lvl="0"/>
          <a:endParaRPr lang="en-US" sz="1100" b="0">
            <a:solidFill>
              <a:schemeClr val="dk1"/>
            </a:solidFill>
            <a:effectLst/>
            <a:latin typeface="+mn-lt"/>
            <a:ea typeface="+mn-ea"/>
            <a:cs typeface="+mn-cs"/>
          </a:endParaRPr>
        </a:p>
        <a:p>
          <a:pPr lvl="0"/>
          <a:r>
            <a:rPr lang="en-US" sz="1100" b="0">
              <a:solidFill>
                <a:schemeClr val="dk1"/>
              </a:solidFill>
              <a:effectLst/>
              <a:latin typeface="+mn-lt"/>
              <a:ea typeface="+mn-ea"/>
              <a:cs typeface="+mn-cs"/>
            </a:rPr>
            <a:t>4.</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Enter project-specific trip rates and VMT data in CalEEMod. </a:t>
          </a:r>
        </a:p>
        <a:p>
          <a:pPr lvl="1"/>
          <a:r>
            <a:rPr lang="en-US" sz="1100">
              <a:solidFill>
                <a:schemeClr val="dk1"/>
              </a:solidFill>
              <a:effectLst/>
              <a:latin typeface="+mn-lt"/>
              <a:ea typeface="+mn-ea"/>
              <a:cs typeface="+mn-cs"/>
            </a:rPr>
            <a:t>a.</a:t>
          </a:r>
          <a:r>
            <a:rPr lang="en-US" sz="1100" baseline="0">
              <a:solidFill>
                <a:schemeClr val="dk1"/>
              </a:solidFill>
              <a:effectLst/>
              <a:latin typeface="+mn-lt"/>
              <a:ea typeface="+mn-ea"/>
              <a:cs typeface="+mn-cs"/>
            </a:rPr>
            <a:t> In CalEEmod, o</a:t>
          </a:r>
          <a:r>
            <a:rPr lang="en-US" sz="1100">
              <a:solidFill>
                <a:schemeClr val="dk1"/>
              </a:solidFill>
              <a:effectLst/>
              <a:latin typeface="+mn-lt"/>
              <a:ea typeface="+mn-ea"/>
              <a:cs typeface="+mn-cs"/>
            </a:rPr>
            <a:t>n the left-hand menu go back to Inputs&gt;Operations&gt;Mobile Sources&gt;Vehicle Data screen. Select “Enter VMT and Trips Manually Instead”. </a:t>
          </a:r>
        </a:p>
        <a:p>
          <a:pPr lvl="1"/>
          <a:r>
            <a:rPr lang="en-US" sz="1100">
              <a:solidFill>
                <a:schemeClr val="dk1"/>
              </a:solidFill>
              <a:effectLst/>
              <a:latin typeface="+mn-lt"/>
              <a:ea typeface="+mn-ea"/>
              <a:cs typeface="+mn-cs"/>
            </a:rPr>
            <a:t>b.</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 CalEEMod, in the cells “Trips per Weekday”, “Trips per Saturday,” and “Trips per Sunday,” enter the “Peak Day Trips” from Cell D26.</a:t>
          </a:r>
        </a:p>
        <a:p>
          <a:pPr lvl="1"/>
          <a:r>
            <a:rPr lang="en-US" sz="1100">
              <a:solidFill>
                <a:schemeClr val="dk1"/>
              </a:solidFill>
              <a:effectLst/>
              <a:latin typeface="+mn-lt"/>
              <a:ea typeface="+mn-ea"/>
              <a:cs typeface="+mn-cs"/>
            </a:rPr>
            <a:t>c. In CalEEMod,</a:t>
          </a:r>
          <a:r>
            <a:rPr lang="en-US" sz="1100" baseline="0">
              <a:solidFill>
                <a:schemeClr val="dk1"/>
              </a:solidFill>
              <a:effectLst/>
              <a:latin typeface="+mn-lt"/>
              <a:ea typeface="+mn-ea"/>
              <a:cs typeface="+mn-cs"/>
            </a:rPr>
            <a:t> i</a:t>
          </a:r>
          <a:r>
            <a:rPr lang="en-US" sz="1100">
              <a:solidFill>
                <a:schemeClr val="dk1"/>
              </a:solidFill>
              <a:effectLst/>
              <a:latin typeface="+mn-lt"/>
              <a:ea typeface="+mn-ea"/>
              <a:cs typeface="+mn-cs"/>
            </a:rPr>
            <a:t>n the cells “VMT per weekday,” “VMT per Saturday,” and “VMT per Sunday,” enter the new daily VMT estimate (Cell L26).</a:t>
          </a:r>
        </a:p>
        <a:p>
          <a:pPr lvl="1"/>
          <a:r>
            <a:rPr lang="en-US" sz="1100">
              <a:solidFill>
                <a:schemeClr val="dk1"/>
              </a:solidFill>
              <a:effectLst/>
              <a:latin typeface="+mn-lt"/>
              <a:ea typeface="+mn-ea"/>
              <a:cs typeface="+mn-cs"/>
            </a:rPr>
            <a:t>d.</a:t>
          </a:r>
          <a:r>
            <a:rPr lang="en-US" sz="1100" baseline="0">
              <a:solidFill>
                <a:schemeClr val="dk1"/>
              </a:solidFill>
              <a:effectLst/>
              <a:latin typeface="+mn-lt"/>
              <a:ea typeface="+mn-ea"/>
              <a:cs typeface="+mn-cs"/>
            </a:rPr>
            <a:t> In CalEEMod, f</a:t>
          </a:r>
          <a:r>
            <a:rPr lang="en-US" sz="1100">
              <a:solidFill>
                <a:schemeClr val="dk1"/>
              </a:solidFill>
              <a:effectLst/>
              <a:latin typeface="+mn-lt"/>
              <a:ea typeface="+mn-ea"/>
              <a:cs typeface="+mn-cs"/>
            </a:rPr>
            <a:t>or “Annual Trips”, if a traffic study is available, use the annual average trip rate (AADT) multiplied by 365 days. If no traffic study is available, use the “Annual Trips” generated from this Calculator (Cell D28).</a:t>
          </a:r>
        </a:p>
        <a:p>
          <a:pPr lvl="1"/>
          <a:r>
            <a:rPr lang="en-US" sz="1100">
              <a:solidFill>
                <a:schemeClr val="dk1"/>
              </a:solidFill>
              <a:effectLst/>
              <a:latin typeface="+mn-lt"/>
              <a:ea typeface="+mn-ea"/>
              <a:cs typeface="+mn-cs"/>
            </a:rPr>
            <a:t>e.</a:t>
          </a:r>
          <a:r>
            <a:rPr lang="en-US" sz="1100" baseline="0">
              <a:solidFill>
                <a:schemeClr val="dk1"/>
              </a:solidFill>
              <a:effectLst/>
              <a:latin typeface="+mn-lt"/>
              <a:ea typeface="+mn-ea"/>
              <a:cs typeface="+mn-cs"/>
            </a:rPr>
            <a:t> In CalEEMod, f</a:t>
          </a:r>
          <a:r>
            <a:rPr lang="en-US" sz="1100">
              <a:solidFill>
                <a:schemeClr val="dk1"/>
              </a:solidFill>
              <a:effectLst/>
              <a:latin typeface="+mn-lt"/>
              <a:ea typeface="+mn-ea"/>
              <a:cs typeface="+mn-cs"/>
            </a:rPr>
            <a:t>or “Annual VMT”, use annual VMT from a traffic study if available. If this information is</a:t>
          </a:r>
          <a:r>
            <a:rPr lang="en-US" sz="1100" baseline="0">
              <a:solidFill>
                <a:schemeClr val="dk1"/>
              </a:solidFill>
              <a:effectLst/>
              <a:latin typeface="+mn-lt"/>
              <a:ea typeface="+mn-ea"/>
              <a:cs typeface="+mn-cs"/>
            </a:rPr>
            <a:t> not </a:t>
          </a:r>
          <a:r>
            <a:rPr lang="en-US" sz="1100">
              <a:solidFill>
                <a:schemeClr val="dk1"/>
              </a:solidFill>
              <a:effectLst/>
              <a:latin typeface="+mn-lt"/>
              <a:ea typeface="+mn-ea"/>
              <a:cs typeface="+mn-cs"/>
            </a:rPr>
            <a:t>available, use the “Annual VMT” generated from this Peak Day Trip Calculator</a:t>
          </a:r>
          <a:r>
            <a:rPr lang="en-US" sz="1100" baseline="0">
              <a:solidFill>
                <a:schemeClr val="dk1"/>
              </a:solidFill>
              <a:effectLst/>
              <a:latin typeface="+mn-lt"/>
              <a:ea typeface="+mn-ea"/>
              <a:cs typeface="+mn-cs"/>
            </a:rPr>
            <a:t> (Cell D29).</a:t>
          </a:r>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f. Click</a:t>
          </a:r>
          <a:r>
            <a:rPr lang="en-US" sz="1100" baseline="0">
              <a:solidFill>
                <a:schemeClr val="dk1"/>
              </a:solidFill>
              <a:effectLst/>
              <a:latin typeface="+mn-lt"/>
              <a:ea typeface="+mn-ea"/>
              <a:cs typeface="+mn-cs"/>
            </a:rPr>
            <a:t> on blue "Update Defaults" button again in CalEEMod.</a:t>
          </a:r>
          <a:endParaRPr lang="en-US" sz="1100">
            <a:solidFill>
              <a:schemeClr val="dk1"/>
            </a:solidFill>
            <a:effectLst/>
            <a:latin typeface="+mn-lt"/>
            <a:ea typeface="+mn-ea"/>
            <a:cs typeface="+mn-cs"/>
          </a:endParaRPr>
        </a:p>
        <a:p>
          <a:pPr lvl="1"/>
          <a:endParaRPr lang="en-US" sz="1100" b="0">
            <a:solidFill>
              <a:schemeClr val="dk1"/>
            </a:solidFill>
            <a:effectLst/>
            <a:latin typeface="+mn-lt"/>
            <a:ea typeface="+mn-ea"/>
            <a:cs typeface="+mn-cs"/>
          </a:endParaRPr>
        </a:p>
        <a:p>
          <a:r>
            <a:rPr lang="en-US" sz="1100" b="0"/>
            <a:t>The project's mobile emissions</a:t>
          </a:r>
          <a:r>
            <a:rPr lang="en-US" sz="1100" b="0" baseline="0"/>
            <a:t> </a:t>
          </a:r>
          <a:r>
            <a:rPr lang="en-US" sz="1100" b="0"/>
            <a:t>now</a:t>
          </a:r>
          <a:r>
            <a:rPr lang="en-US" sz="1100" b="0" baseline="0"/>
            <a:t> calculate a peak day for daily emission estimates and an annual average for annual emission estimates</a:t>
          </a:r>
          <a:r>
            <a:rPr lang="en-US" sz="1100" b="1" baseline="0"/>
            <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rw\Downloads\SBCAPCDWineryExcelforCEQA%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Data Input"/>
      <sheetName val="Emissions Summary"/>
      <sheetName val="Trip Rate Calculations"/>
      <sheetName val="Winery Data"/>
      <sheetName val="Wine ROC Emissions"/>
      <sheetName val="Fermentation CO2 Emissions "/>
      <sheetName val="Equipment Data"/>
      <sheetName val="Equipment GHG Emissions"/>
      <sheetName val="Conversions and EF"/>
    </sheetNames>
    <sheetDataSet>
      <sheetData sheetId="0"/>
      <sheetData sheetId="1"/>
      <sheetData sheetId="2">
        <row r="120">
          <cell r="B120" t="str">
            <v>Yes</v>
          </cell>
        </row>
        <row r="121">
          <cell r="B121" t="str">
            <v>No</v>
          </cell>
        </row>
      </sheetData>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fhwa.dot.gov/tpm/guidance/avo_factor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2D27D-9737-444C-9F61-214DB9B8CD7B}">
  <dimension ref="A1:Q32"/>
  <sheetViews>
    <sheetView tabSelected="1" workbookViewId="0">
      <selection activeCell="K20" sqref="K20"/>
    </sheetView>
  </sheetViews>
  <sheetFormatPr defaultRowHeight="15" x14ac:dyDescent="0.25"/>
  <cols>
    <col min="2" max="2" width="21.42578125" customWidth="1"/>
    <col min="3" max="3" width="10.28515625" customWidth="1"/>
    <col min="4" max="4" width="12.42578125" customWidth="1"/>
    <col min="5" max="5" width="15.7109375" customWidth="1"/>
    <col min="6" max="6" width="12.85546875" customWidth="1"/>
    <col min="7" max="7" width="13.85546875" customWidth="1"/>
    <col min="8" max="8" width="10.5703125" customWidth="1"/>
    <col min="12" max="12" width="9.140625" customWidth="1"/>
  </cols>
  <sheetData>
    <row r="1" spans="1:17" ht="31.5" x14ac:dyDescent="0.5">
      <c r="A1" s="43" t="s">
        <v>25</v>
      </c>
      <c r="E1" s="46"/>
    </row>
    <row r="2" spans="1:17" x14ac:dyDescent="0.25">
      <c r="A2" t="s">
        <v>41</v>
      </c>
      <c r="B2" s="45"/>
    </row>
    <row r="3" spans="1:17" ht="15.75" thickBot="1" x14ac:dyDescent="0.3"/>
    <row r="4" spans="1:17" ht="15.75" thickBot="1" x14ac:dyDescent="0.3">
      <c r="B4" s="13" t="s">
        <v>18</v>
      </c>
      <c r="C4" s="14"/>
      <c r="D4" s="15" t="s">
        <v>16</v>
      </c>
      <c r="I4" s="49" t="s">
        <v>5</v>
      </c>
      <c r="J4" s="50"/>
      <c r="K4" s="50"/>
      <c r="L4" s="51"/>
      <c r="Q4" s="22"/>
    </row>
    <row r="5" spans="1:17" x14ac:dyDescent="0.25">
      <c r="I5" s="37"/>
      <c r="J5" s="71" t="s">
        <v>15</v>
      </c>
      <c r="K5" s="71"/>
      <c r="L5" s="72"/>
    </row>
    <row r="6" spans="1:17" ht="15.75" thickBot="1" x14ac:dyDescent="0.3">
      <c r="I6" s="38"/>
      <c r="J6" s="9" t="s">
        <v>40</v>
      </c>
      <c r="K6" s="9"/>
      <c r="L6" s="28"/>
    </row>
    <row r="7" spans="1:17" ht="15.75" thickBot="1" x14ac:dyDescent="0.3">
      <c r="B7" s="52" t="s">
        <v>0</v>
      </c>
      <c r="C7" s="54" t="s">
        <v>3</v>
      </c>
      <c r="D7" s="54" t="s">
        <v>4</v>
      </c>
      <c r="E7" s="54" t="s">
        <v>30</v>
      </c>
      <c r="F7" s="56" t="s">
        <v>22</v>
      </c>
      <c r="G7" s="67" t="s">
        <v>31</v>
      </c>
      <c r="I7" s="39"/>
      <c r="J7" s="73" t="s">
        <v>6</v>
      </c>
      <c r="K7" s="73"/>
      <c r="L7" s="74"/>
    </row>
    <row r="8" spans="1:17" x14ac:dyDescent="0.25">
      <c r="B8" s="53"/>
      <c r="C8" s="55"/>
      <c r="D8" s="55"/>
      <c r="E8" s="55"/>
      <c r="F8" s="57"/>
      <c r="G8" s="68"/>
    </row>
    <row r="9" spans="1:17" x14ac:dyDescent="0.25">
      <c r="B9" s="10" t="s">
        <v>27</v>
      </c>
      <c r="C9" s="58"/>
      <c r="D9" s="59"/>
      <c r="E9" s="59"/>
      <c r="F9" s="60"/>
      <c r="G9" s="8"/>
    </row>
    <row r="10" spans="1:17" x14ac:dyDescent="0.25">
      <c r="B10" s="10" t="s">
        <v>28</v>
      </c>
      <c r="C10" s="61"/>
      <c r="D10" s="62"/>
      <c r="E10" s="62"/>
      <c r="F10" s="63"/>
      <c r="G10" s="3"/>
    </row>
    <row r="11" spans="1:17" x14ac:dyDescent="0.25">
      <c r="B11" s="10" t="s">
        <v>29</v>
      </c>
      <c r="C11" s="64"/>
      <c r="D11" s="65"/>
      <c r="E11" s="65"/>
      <c r="F11" s="66"/>
      <c r="G11" s="3"/>
    </row>
    <row r="12" spans="1:17" x14ac:dyDescent="0.25">
      <c r="B12" s="10" t="s">
        <v>1</v>
      </c>
      <c r="C12" s="6"/>
      <c r="D12" s="2"/>
      <c r="E12" s="2">
        <v>1.7</v>
      </c>
      <c r="F12" s="23"/>
      <c r="G12" s="25">
        <f>IF(E12=0, 0, (C12*D12/E12))</f>
        <v>0</v>
      </c>
    </row>
    <row r="13" spans="1:17" ht="15.75" thickBot="1" x14ac:dyDescent="0.3">
      <c r="B13" s="11" t="s">
        <v>2</v>
      </c>
      <c r="C13" s="7"/>
      <c r="D13" s="4"/>
      <c r="E13" s="4">
        <v>1.7</v>
      </c>
      <c r="F13" s="24"/>
      <c r="G13" s="26">
        <f>IF(E13=0, 0, (C13*D13/E13))</f>
        <v>0</v>
      </c>
    </row>
    <row r="14" spans="1:17" x14ac:dyDescent="0.25">
      <c r="B14" t="s">
        <v>38</v>
      </c>
    </row>
    <row r="17" spans="2:17" ht="15.75" thickBot="1" x14ac:dyDescent="0.3">
      <c r="Q17" s="22"/>
    </row>
    <row r="18" spans="2:17" x14ac:dyDescent="0.25">
      <c r="B18" s="84" t="s">
        <v>7</v>
      </c>
      <c r="C18" s="85"/>
      <c r="D18" s="85"/>
      <c r="E18" s="85"/>
      <c r="F18" s="85"/>
      <c r="G18" s="85"/>
      <c r="H18" s="85"/>
      <c r="I18" s="85"/>
      <c r="J18" s="85"/>
      <c r="K18" s="86"/>
    </row>
    <row r="19" spans="2:17" x14ac:dyDescent="0.25">
      <c r="B19" s="81" t="s">
        <v>8</v>
      </c>
      <c r="C19" s="82"/>
      <c r="D19" s="82"/>
      <c r="E19" s="82"/>
      <c r="F19" s="82"/>
      <c r="G19" s="82"/>
      <c r="H19" s="82"/>
      <c r="I19" s="82"/>
      <c r="J19" s="83"/>
      <c r="K19" s="3"/>
    </row>
    <row r="20" spans="2:17" x14ac:dyDescent="0.25">
      <c r="B20" s="69" t="s">
        <v>9</v>
      </c>
      <c r="C20" s="70"/>
      <c r="D20" s="70"/>
      <c r="E20" s="70"/>
      <c r="F20" s="70"/>
      <c r="G20" s="70"/>
      <c r="H20" s="70"/>
      <c r="I20" s="70"/>
      <c r="J20" s="70"/>
      <c r="K20" s="3"/>
    </row>
    <row r="21" spans="2:17" ht="15" customHeight="1" x14ac:dyDescent="0.25">
      <c r="B21" s="75" t="s">
        <v>10</v>
      </c>
      <c r="C21" s="76"/>
      <c r="D21" s="76"/>
      <c r="E21" s="76"/>
      <c r="F21" s="76"/>
      <c r="G21" s="76"/>
      <c r="H21" s="76"/>
      <c r="I21" s="76"/>
      <c r="J21" s="76"/>
      <c r="K21" s="3"/>
    </row>
    <row r="22" spans="2:17" x14ac:dyDescent="0.25">
      <c r="B22" s="77" t="s">
        <v>11</v>
      </c>
      <c r="C22" s="71"/>
      <c r="D22" s="71"/>
      <c r="E22" s="71"/>
      <c r="F22" s="71"/>
      <c r="G22" s="71"/>
      <c r="H22" s="71"/>
      <c r="I22" s="71"/>
      <c r="J22" s="71"/>
      <c r="K22" s="3"/>
    </row>
    <row r="23" spans="2:17" ht="15.75" thickBot="1" x14ac:dyDescent="0.3">
      <c r="B23" s="78" t="s">
        <v>12</v>
      </c>
      <c r="C23" s="79"/>
      <c r="D23" s="79"/>
      <c r="E23" s="79"/>
      <c r="F23" s="79"/>
      <c r="G23" s="79"/>
      <c r="H23" s="79"/>
      <c r="I23" s="79"/>
      <c r="J23" s="80"/>
      <c r="K23" s="5"/>
    </row>
    <row r="25" spans="2:17" ht="15.75" thickBot="1" x14ac:dyDescent="0.3">
      <c r="B25" s="1"/>
      <c r="C25" s="1"/>
      <c r="D25" s="1"/>
      <c r="E25" s="1"/>
      <c r="F25" s="1"/>
      <c r="G25" s="1"/>
    </row>
    <row r="26" spans="2:17" ht="15.75" thickBot="1" x14ac:dyDescent="0.3">
      <c r="B26" s="18"/>
      <c r="C26" s="19" t="s">
        <v>26</v>
      </c>
      <c r="D26" s="20">
        <f>MAX(Calculations!C5:C9)</f>
        <v>0</v>
      </c>
      <c r="E26" s="21" t="s">
        <v>17</v>
      </c>
      <c r="H26" s="34"/>
      <c r="I26" s="40"/>
      <c r="J26" s="40"/>
      <c r="K26" s="41" t="s">
        <v>39</v>
      </c>
      <c r="L26" s="42"/>
      <c r="M26" s="15" t="s">
        <v>23</v>
      </c>
    </row>
    <row r="27" spans="2:17" x14ac:dyDescent="0.25">
      <c r="B27" s="27"/>
      <c r="C27" s="16" t="s">
        <v>19</v>
      </c>
      <c r="D27" s="17" t="e">
        <f>D26/(C4/1000)</f>
        <v>#DIV/0!</v>
      </c>
      <c r="E27" s="28" t="s">
        <v>20</v>
      </c>
    </row>
    <row r="28" spans="2:17" x14ac:dyDescent="0.25">
      <c r="B28" s="29"/>
      <c r="C28" s="30" t="s">
        <v>42</v>
      </c>
      <c r="D28" s="36">
        <f>G9*261+G10*52+G11*52+G12*F12+G13*F13</f>
        <v>0</v>
      </c>
      <c r="E28" s="31" t="s">
        <v>21</v>
      </c>
    </row>
    <row r="29" spans="2:17" ht="15.75" thickBot="1" x14ac:dyDescent="0.3">
      <c r="B29" s="32"/>
      <c r="C29" s="33" t="s">
        <v>43</v>
      </c>
      <c r="D29" s="47" t="e">
        <f>(L26/D26)*D28</f>
        <v>#DIV/0!</v>
      </c>
      <c r="E29" s="48" t="s">
        <v>24</v>
      </c>
    </row>
    <row r="32" spans="2:17" x14ac:dyDescent="0.25">
      <c r="B32" t="s">
        <v>44</v>
      </c>
    </row>
  </sheetData>
  <mergeCells count="16">
    <mergeCell ref="B21:J21"/>
    <mergeCell ref="B22:J22"/>
    <mergeCell ref="B23:J23"/>
    <mergeCell ref="B19:J19"/>
    <mergeCell ref="B18:K18"/>
    <mergeCell ref="C9:F11"/>
    <mergeCell ref="G7:G8"/>
    <mergeCell ref="B20:J20"/>
    <mergeCell ref="J5:L5"/>
    <mergeCell ref="J7:L7"/>
    <mergeCell ref="I4:L4"/>
    <mergeCell ref="B7:B8"/>
    <mergeCell ref="C7:C8"/>
    <mergeCell ref="D7:D8"/>
    <mergeCell ref="E7:E8"/>
    <mergeCell ref="F7:F8"/>
  </mergeCells>
  <dataValidations count="1">
    <dataValidation type="list" allowBlank="1" showInputMessage="1" showErrorMessage="1" sqref="K19:K23" xr:uid="{6B796C13-E26F-40DB-8001-7C93F87D6284}">
      <formula1>"Yes,No"</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48DAF-E9DA-4C0E-BC91-ED42073E84F9}">
  <dimension ref="B2:M14"/>
  <sheetViews>
    <sheetView workbookViewId="0">
      <selection activeCell="B12" sqref="B12"/>
    </sheetView>
  </sheetViews>
  <sheetFormatPr defaultRowHeight="15" x14ac:dyDescent="0.25"/>
  <cols>
    <col min="3" max="3" width="10.85546875" bestFit="1" customWidth="1"/>
  </cols>
  <sheetData>
    <row r="2" spans="2:13" x14ac:dyDescent="0.25">
      <c r="B2" s="44" t="s">
        <v>34</v>
      </c>
    </row>
    <row r="4" spans="2:13" x14ac:dyDescent="0.25">
      <c r="B4" s="12" t="s">
        <v>13</v>
      </c>
      <c r="C4" s="12" t="s">
        <v>14</v>
      </c>
    </row>
    <row r="5" spans="2:13" x14ac:dyDescent="0.25">
      <c r="B5" s="9">
        <v>1</v>
      </c>
      <c r="C5" s="9" t="str">
        <f>IF('Trip Calculator'!K19="Yes", (MAX('Trip Calculator'!G$9:G$11)+'Trip Calculator'!G12+'Trip Calculator'!G13), "NA")</f>
        <v>NA</v>
      </c>
    </row>
    <row r="6" spans="2:13" x14ac:dyDescent="0.25">
      <c r="B6" s="9">
        <v>2</v>
      </c>
      <c r="C6" s="9" t="str">
        <f>IF('Trip Calculator'!K20="Yes", (MAX('Trip Calculator'!G$9:G$11)+'Trip Calculator'!G12), "NA")</f>
        <v>NA</v>
      </c>
    </row>
    <row r="7" spans="2:13" x14ac:dyDescent="0.25">
      <c r="B7" s="9">
        <v>3</v>
      </c>
      <c r="C7" s="9" t="str">
        <f>IF('Trip Calculator'!K21="Yes", (MAX('Trip Calculator'!G$9:G$11)+'Trip Calculator'!G13), "NA")</f>
        <v>NA</v>
      </c>
    </row>
    <row r="8" spans="2:13" x14ac:dyDescent="0.25">
      <c r="B8" s="9">
        <v>4</v>
      </c>
      <c r="C8" s="9" t="str">
        <f>IF('Trip Calculator'!K22="Yes", ('Trip Calculator'!G12+'Trip Calculator'!G13), "NA")</f>
        <v>NA</v>
      </c>
    </row>
    <row r="9" spans="2:13" x14ac:dyDescent="0.25">
      <c r="B9" s="9">
        <v>5</v>
      </c>
      <c r="C9" s="9" t="str">
        <f>IF('Trip Calculator'!K23="Yes", (MAX('Trip Calculator'!G9:G13)), "NA")</f>
        <v>NA</v>
      </c>
    </row>
    <row r="11" spans="2:13" x14ac:dyDescent="0.25">
      <c r="B11" s="44" t="s">
        <v>35</v>
      </c>
    </row>
    <row r="12" spans="2:13" x14ac:dyDescent="0.25">
      <c r="B12" s="44"/>
    </row>
    <row r="13" spans="2:13" x14ac:dyDescent="0.25">
      <c r="B13" t="s">
        <v>32</v>
      </c>
    </row>
    <row r="14" spans="2:13" x14ac:dyDescent="0.25">
      <c r="B14">
        <v>1.7</v>
      </c>
      <c r="C14" t="s">
        <v>33</v>
      </c>
      <c r="F14" t="s">
        <v>36</v>
      </c>
      <c r="M14" s="35" t="s">
        <v>37</v>
      </c>
    </row>
  </sheetData>
  <hyperlinks>
    <hyperlink ref="M14" r:id="rId1" display="https://www.fhwa.dot.gov/tpm/guidance/avo_factors.pdf" xr:uid="{D4ABEC58-7F83-436C-8700-B0B55001A23E}"/>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Trip Calculator</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Waddington</dc:creator>
  <cp:lastModifiedBy>Emily Waddington</cp:lastModifiedBy>
  <dcterms:created xsi:type="dcterms:W3CDTF">2020-02-21T19:27:42Z</dcterms:created>
  <dcterms:modified xsi:type="dcterms:W3CDTF">2025-02-18T20:01:08Z</dcterms:modified>
</cp:coreProperties>
</file>