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60630949-STM1\500_Deliverables\501_ATEIR HRA\2018 ATEIR Rev1\App C - Emissions\"/>
    </mc:Choice>
  </mc:AlternateContent>
  <xr:revisionPtr revIDLastSave="0" documentId="13_ncr:1_{1AEB5B75-4CEF-48C2-8F8B-1AAAD16871D7}" xr6:coauthVersionLast="46" xr6:coauthVersionMax="46" xr10:uidLastSave="{00000000-0000-0000-0000-000000000000}"/>
  <bookViews>
    <workbookView xWindow="-110" yWindow="-110" windowWidth="19420" windowHeight="10420" activeTab="1" xr2:uid="{F76A62CB-11F7-435C-8442-E6DDE8FF33F3}"/>
  </bookViews>
  <sheets>
    <sheet name="Annual" sheetId="1" r:id="rId1"/>
    <sheet name="Hourl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2" l="1"/>
  <c r="G9" i="2" l="1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T8" i="2"/>
  <c r="B7" i="2"/>
  <c r="B14" i="2" s="1"/>
  <c r="W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F9" i="1"/>
  <c r="T8" i="1"/>
  <c r="B7" i="1"/>
  <c r="B15" i="2" l="1"/>
  <c r="B14" i="1" l="1"/>
  <c r="B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</authors>
  <commentList>
    <comment ref="B9" authorId="0" shapeId="0" xr:uid="{FF401DF6-D856-4351-9B94-57C2C2686ABB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Converted from 4.06 m/s</t>
        </r>
      </text>
    </comment>
    <comment ref="B11" authorId="0" shapeId="0" xr:uid="{AB7FABCD-DB39-4232-9EEE-92506D167410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Assuming 1 hour per load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</authors>
  <commentList>
    <comment ref="B9" authorId="0" shapeId="0" xr:uid="{EF917C9E-6E4D-4906-ACF0-8378F887EB38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Converted from 4.06 m/s</t>
        </r>
      </text>
    </comment>
    <comment ref="B11" authorId="0" shapeId="0" xr:uid="{66EA5AD9-C27F-428A-A56E-A1B09211BFC7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Assuming 1 hour per load</t>
        </r>
      </text>
    </comment>
  </commentList>
</comments>
</file>

<file path=xl/sharedStrings.xml><?xml version="1.0" encoding="utf-8"?>
<sst xmlns="http://schemas.openxmlformats.org/spreadsheetml/2006/main" count="78" uniqueCount="39">
  <si>
    <t xml:space="preserve">Calculation ID </t>
  </si>
  <si>
    <t>8C</t>
  </si>
  <si>
    <t>Source Type</t>
  </si>
  <si>
    <t>Landfill Fugitive Dust</t>
  </si>
  <si>
    <t>Sub Type</t>
  </si>
  <si>
    <r>
      <t>Unloading Trucks</t>
    </r>
    <r>
      <rPr>
        <sz val="8"/>
        <color theme="1"/>
        <rFont val="Calibri"/>
        <family val="2"/>
      </rPr>
      <t>  </t>
    </r>
  </si>
  <si>
    <t>E = particulate emission factor (lb/ton)</t>
  </si>
  <si>
    <t>k = 0.74 (for TSP, assumed equivalent to PM30)</t>
  </si>
  <si>
    <t>U = mean wind speed (mph)</t>
  </si>
  <si>
    <t>Tons of soil unloaded</t>
  </si>
  <si>
    <t>M = material moisture content (14% for load- in)</t>
  </si>
  <si>
    <t>Aluminum</t>
  </si>
  <si>
    <t>Antimony</t>
  </si>
  <si>
    <t xml:space="preserve">Arsenic </t>
  </si>
  <si>
    <t>Barium</t>
  </si>
  <si>
    <t xml:space="preserve">Cadmium </t>
  </si>
  <si>
    <t>Chromium (total)</t>
  </si>
  <si>
    <t>Cobalt</t>
  </si>
  <si>
    <t xml:space="preserve">Copper </t>
  </si>
  <si>
    <t>Lead</t>
  </si>
  <si>
    <t xml:space="preserve">Manganese </t>
  </si>
  <si>
    <t xml:space="preserve">Mercury </t>
  </si>
  <si>
    <t xml:space="preserve">Nickel </t>
  </si>
  <si>
    <t>Phosphorus</t>
  </si>
  <si>
    <t>Selenium</t>
  </si>
  <si>
    <t>Sulfates</t>
  </si>
  <si>
    <t>Vanadium</t>
  </si>
  <si>
    <t>Zinc</t>
  </si>
  <si>
    <t>AB2588 Device ID</t>
  </si>
  <si>
    <t>Emissions</t>
  </si>
  <si>
    <t>lb/yr</t>
  </si>
  <si>
    <t>Fugitive PM Calculation</t>
  </si>
  <si>
    <t>N = number of operating hours (loading/unloading)*</t>
  </si>
  <si>
    <t xml:space="preserve">* N is based on estimate of one (1) unloading event per hour. During the entire year, only 687 unloading trips were made which resulted in an  average of 2.7 trips in a work day based upon 250 work days (52 weeks * five days/week – 10 federal holidays). </t>
  </si>
  <si>
    <t>lb/hr</t>
  </si>
  <si>
    <t>Emission Factors (lb/lb-PM)</t>
  </si>
  <si>
    <t>Annual Emissions (lbs-PM/yr)</t>
  </si>
  <si>
    <t>Hourly Emissions (lbs-PM/hr)</t>
  </si>
  <si>
    <t>Silica, crystalline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</si>
</sst>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sz val="10"/>
      <name val="MS Sans Serif"/>
      <family val="2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C0C0C0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43">
    <xf numFmtId="0" fontId="0" fillId="0" borderId="0" xfId="0"/>
    <xf numFmtId="0" fontId="3" fillId="2" borderId="4" xfId="0" applyFont="1" applyFill="1" applyBorder="1" applyAlignment="1">
      <alignment vertical="center" wrapText="1"/>
    </xf>
    <xf numFmtId="0" fontId="0" fillId="0" borderId="0" xfId="0" applyAlignment="1">
      <alignment horizontal="justify" vertical="center"/>
    </xf>
    <xf numFmtId="0" fontId="0" fillId="0" borderId="0" xfId="0"/>
    <xf numFmtId="0" fontId="0" fillId="0" borderId="0" xfId="0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8" fillId="3" borderId="7" xfId="1" applyFont="1" applyFill="1" applyBorder="1" applyAlignment="1">
      <alignment horizontal="center" textRotation="90"/>
    </xf>
    <xf numFmtId="0" fontId="8" fillId="3" borderId="8" xfId="1" applyFont="1" applyFill="1" applyBorder="1" applyAlignment="1">
      <alignment horizontal="center" textRotation="90"/>
    </xf>
    <xf numFmtId="0" fontId="9" fillId="4" borderId="8" xfId="0" applyFont="1" applyFill="1" applyBorder="1" applyAlignment="1">
      <alignment horizontal="center" textRotation="90"/>
    </xf>
    <xf numFmtId="0" fontId="9" fillId="3" borderId="8" xfId="0" applyFont="1" applyFill="1" applyBorder="1" applyAlignment="1">
      <alignment horizontal="center" textRotation="90"/>
    </xf>
    <xf numFmtId="0" fontId="9" fillId="3" borderId="9" xfId="0" applyFont="1" applyFill="1" applyBorder="1" applyAlignment="1">
      <alignment horizontal="center" textRotation="9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1" fillId="5" borderId="13" xfId="2" applyFont="1" applyFill="1" applyBorder="1" applyAlignment="1">
      <alignment horizontal="left"/>
    </xf>
    <xf numFmtId="164" fontId="0" fillId="3" borderId="14" xfId="0" quotePrefix="1" applyNumberFormat="1" applyFill="1" applyBorder="1" applyAlignment="1">
      <alignment horizontal="center"/>
    </xf>
    <xf numFmtId="11" fontId="0" fillId="3" borderId="15" xfId="0" quotePrefix="1" applyNumberFormat="1" applyFill="1" applyBorder="1" applyAlignment="1">
      <alignment horizontal="center"/>
    </xf>
    <xf numFmtId="11" fontId="0" fillId="4" borderId="15" xfId="0" quotePrefix="1" applyNumberFormat="1" applyFill="1" applyBorder="1" applyAlignment="1">
      <alignment horizontal="center"/>
    </xf>
    <xf numFmtId="165" fontId="0" fillId="3" borderId="15" xfId="0" quotePrefix="1" applyNumberFormat="1" applyFill="1" applyBorder="1" applyAlignment="1">
      <alignment horizontal="center"/>
    </xf>
    <xf numFmtId="166" fontId="0" fillId="4" borderId="15" xfId="0" quotePrefix="1" applyNumberFormat="1" applyFill="1" applyBorder="1" applyAlignment="1">
      <alignment horizontal="center"/>
    </xf>
    <xf numFmtId="165" fontId="0" fillId="4" borderId="15" xfId="0" quotePrefix="1" applyNumberFormat="1" applyFill="1" applyBorder="1" applyAlignment="1">
      <alignment horizontal="center"/>
    </xf>
    <xf numFmtId="11" fontId="0" fillId="3" borderId="16" xfId="0" quotePrefix="1" applyNumberForma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Border="1"/>
    <xf numFmtId="0" fontId="0" fillId="0" borderId="0" xfId="0" applyAlignment="1">
      <alignment wrapText="1"/>
    </xf>
    <xf numFmtId="11" fontId="0" fillId="0" borderId="17" xfId="0" applyNumberFormat="1" applyBorder="1"/>
    <xf numFmtId="0" fontId="1" fillId="0" borderId="11" xfId="0" applyFont="1" applyBorder="1" applyAlignment="1">
      <alignment horizontal="center"/>
    </xf>
    <xf numFmtId="0" fontId="1" fillId="2" borderId="5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/>
    </xf>
  </cellXfs>
  <cellStyles count="3">
    <cellStyle name="Normal" xfId="0" builtinId="0"/>
    <cellStyle name="Normal 2" xfId="1" xr:uid="{93E6D249-ABD4-42CA-B423-D0E98D1A7A94}"/>
    <cellStyle name="Normal 2 2" xfId="2" xr:uid="{53317FED-E087-4C13-B700-FDB5171C41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DE5C2-94F8-42CB-96C0-D0BB4FFEEB96}">
  <dimension ref="A1:W17"/>
  <sheetViews>
    <sheetView topLeftCell="C1" zoomScale="70" zoomScaleNormal="70" workbookViewId="0">
      <selection activeCell="F9" sqref="F9:W9"/>
    </sheetView>
  </sheetViews>
  <sheetFormatPr defaultRowHeight="14.5" x14ac:dyDescent="0.35"/>
  <cols>
    <col min="1" max="1" width="64.1796875" customWidth="1"/>
    <col min="5" max="5" width="16.26953125" bestFit="1" customWidth="1"/>
  </cols>
  <sheetData>
    <row r="1" spans="1:23" ht="29.25" customHeight="1" x14ac:dyDescent="0.35">
      <c r="A1" s="33" t="s">
        <v>0</v>
      </c>
      <c r="B1" s="35" t="s">
        <v>1</v>
      </c>
      <c r="C1" s="37" t="s">
        <v>2</v>
      </c>
      <c r="D1" s="39" t="s">
        <v>3</v>
      </c>
      <c r="E1" s="41" t="s">
        <v>29</v>
      </c>
      <c r="F1" s="39" t="s">
        <v>30</v>
      </c>
    </row>
    <row r="2" spans="1:23" ht="15" thickBot="1" x14ac:dyDescent="0.4">
      <c r="A2" s="34"/>
      <c r="B2" s="36"/>
      <c r="C2" s="38"/>
      <c r="D2" s="40"/>
      <c r="E2" s="40"/>
      <c r="F2" s="40" t="s">
        <v>30</v>
      </c>
    </row>
    <row r="3" spans="1:23" ht="15" thickBot="1" x14ac:dyDescent="0.4">
      <c r="A3" s="28"/>
      <c r="B3" s="29"/>
      <c r="C3" s="1" t="s">
        <v>4</v>
      </c>
      <c r="D3" s="30" t="s">
        <v>5</v>
      </c>
      <c r="E3" s="31"/>
      <c r="F3" s="32"/>
    </row>
    <row r="5" spans="1:23" s="3" customFormat="1" ht="15" thickBot="1" x14ac:dyDescent="0.4">
      <c r="F5" s="42" t="s">
        <v>35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</row>
    <row r="6" spans="1:23" ht="94" thickBot="1" x14ac:dyDescent="0.4">
      <c r="A6" s="27" t="s">
        <v>31</v>
      </c>
      <c r="B6" s="27"/>
      <c r="E6" s="3"/>
      <c r="F6" s="6" t="s">
        <v>11</v>
      </c>
      <c r="G6" s="7" t="s">
        <v>12</v>
      </c>
      <c r="H6" s="8" t="s">
        <v>13</v>
      </c>
      <c r="I6" s="9" t="s">
        <v>14</v>
      </c>
      <c r="J6" s="8" t="s">
        <v>15</v>
      </c>
      <c r="K6" s="9" t="s">
        <v>16</v>
      </c>
      <c r="L6" s="9" t="s">
        <v>17</v>
      </c>
      <c r="M6" s="8" t="s">
        <v>18</v>
      </c>
      <c r="N6" s="8" t="s">
        <v>19</v>
      </c>
      <c r="O6" s="8" t="s">
        <v>20</v>
      </c>
      <c r="P6" s="8" t="s">
        <v>21</v>
      </c>
      <c r="Q6" s="8" t="s">
        <v>22</v>
      </c>
      <c r="R6" s="9" t="s">
        <v>23</v>
      </c>
      <c r="S6" s="8" t="s">
        <v>24</v>
      </c>
      <c r="T6" s="8" t="s">
        <v>38</v>
      </c>
      <c r="U6" s="8" t="s">
        <v>25</v>
      </c>
      <c r="V6" s="8" t="s">
        <v>26</v>
      </c>
      <c r="W6" s="10" t="s">
        <v>27</v>
      </c>
    </row>
    <row r="7" spans="1:23" ht="15" thickBot="1" x14ac:dyDescent="0.4">
      <c r="A7" s="2" t="s">
        <v>6</v>
      </c>
      <c r="B7">
        <f>B8*0.0032*((B9/5)^1.3)/((B10/2)^1.4)</f>
        <v>3.3745773189523516E-4</v>
      </c>
      <c r="E7" s="3"/>
      <c r="F7" s="11">
        <v>7429905</v>
      </c>
      <c r="G7" s="12">
        <v>7440360</v>
      </c>
      <c r="H7" s="13">
        <v>7440382</v>
      </c>
      <c r="I7" s="12">
        <v>7440393</v>
      </c>
      <c r="J7" s="13">
        <v>7440439</v>
      </c>
      <c r="K7" s="12">
        <v>7440473</v>
      </c>
      <c r="L7" s="12">
        <v>7440484</v>
      </c>
      <c r="M7" s="13">
        <v>7440508</v>
      </c>
      <c r="N7" s="13">
        <v>7439921</v>
      </c>
      <c r="O7" s="13">
        <v>7439965</v>
      </c>
      <c r="P7" s="13">
        <v>7439976</v>
      </c>
      <c r="Q7" s="13">
        <v>7440020</v>
      </c>
      <c r="R7" s="12">
        <v>7723140</v>
      </c>
      <c r="S7" s="13">
        <v>7782492</v>
      </c>
      <c r="T7" s="13">
        <v>1175</v>
      </c>
      <c r="U7" s="13">
        <v>9960</v>
      </c>
      <c r="V7" s="13">
        <v>7440622</v>
      </c>
      <c r="W7" s="14">
        <v>7440666</v>
      </c>
    </row>
    <row r="8" spans="1:23" ht="15" thickBot="1" x14ac:dyDescent="0.4">
      <c r="A8" s="2" t="s">
        <v>7</v>
      </c>
      <c r="B8">
        <v>0.74</v>
      </c>
      <c r="E8" s="15" t="s">
        <v>28</v>
      </c>
      <c r="F8" s="16">
        <v>7.2396000000000002E-2</v>
      </c>
      <c r="G8" s="17">
        <v>1.0000000000000001E-5</v>
      </c>
      <c r="H8" s="18">
        <v>1.7E-5</v>
      </c>
      <c r="I8" s="17">
        <v>8.6200000000000003E-4</v>
      </c>
      <c r="J8" s="18">
        <v>2.0999999999999999E-5</v>
      </c>
      <c r="K8" s="17">
        <v>2.24E-4</v>
      </c>
      <c r="L8" s="17">
        <v>1.15E-4</v>
      </c>
      <c r="M8" s="18">
        <v>1.02E-4</v>
      </c>
      <c r="N8" s="18">
        <v>5.5699999999999999E-4</v>
      </c>
      <c r="O8" s="18">
        <v>9.4499999999999998E-4</v>
      </c>
      <c r="P8" s="18">
        <v>1.5E-5</v>
      </c>
      <c r="Q8" s="18">
        <v>5.8999999999999998E-5</v>
      </c>
      <c r="R8" s="19">
        <v>1.4989999999999999E-3</v>
      </c>
      <c r="S8" s="18">
        <v>1.9999999999999999E-6</v>
      </c>
      <c r="T8" s="20">
        <f t="shared" ref="T8" si="0">100000/10^6</f>
        <v>0.1</v>
      </c>
      <c r="U8" s="21">
        <v>4.2940000000000001E-3</v>
      </c>
      <c r="V8" s="18">
        <v>2.7599999999999999E-4</v>
      </c>
      <c r="W8" s="22">
        <v>5.1800000000000001E-4</v>
      </c>
    </row>
    <row r="9" spans="1:23" x14ac:dyDescent="0.35">
      <c r="A9" s="2" t="s">
        <v>8</v>
      </c>
      <c r="B9">
        <v>9.0820000000000007</v>
      </c>
      <c r="E9" s="23">
        <v>115291</v>
      </c>
      <c r="F9" s="24">
        <f>F8*$B14</f>
        <v>0.16305806378219626</v>
      </c>
      <c r="G9" s="24">
        <f t="shared" ref="G9:V9" si="1">G8*$B14</f>
        <v>2.2523076382976442E-5</v>
      </c>
      <c r="H9" s="24">
        <f t="shared" si="1"/>
        <v>3.8289229851059951E-5</v>
      </c>
      <c r="I9" s="24">
        <f t="shared" si="1"/>
        <v>1.9414891842125693E-3</v>
      </c>
      <c r="J9" s="24">
        <f t="shared" si="1"/>
        <v>4.7298460404250525E-5</v>
      </c>
      <c r="K9" s="24">
        <f t="shared" si="1"/>
        <v>5.0451691097867226E-4</v>
      </c>
      <c r="L9" s="24">
        <f t="shared" si="1"/>
        <v>2.5901537840422909E-4</v>
      </c>
      <c r="M9" s="24">
        <f t="shared" si="1"/>
        <v>2.297353791063597E-4</v>
      </c>
      <c r="N9" s="24">
        <f t="shared" si="1"/>
        <v>1.2545353545317878E-3</v>
      </c>
      <c r="O9" s="24">
        <f t="shared" si="1"/>
        <v>2.1284307181912735E-3</v>
      </c>
      <c r="P9" s="24">
        <f t="shared" si="1"/>
        <v>3.3784614574464663E-5</v>
      </c>
      <c r="Q9" s="24">
        <f t="shared" si="1"/>
        <v>1.32886150659561E-4</v>
      </c>
      <c r="R9" s="24">
        <f t="shared" si="1"/>
        <v>3.3762091498081683E-3</v>
      </c>
      <c r="S9" s="24">
        <f t="shared" si="1"/>
        <v>4.5046152765952879E-6</v>
      </c>
      <c r="T9" s="24">
        <f t="shared" si="1"/>
        <v>0.22523076382976442</v>
      </c>
      <c r="U9" s="24">
        <f t="shared" si="1"/>
        <v>9.6714089988500836E-3</v>
      </c>
      <c r="V9" s="24">
        <f t="shared" si="1"/>
        <v>6.2163690817014971E-4</v>
      </c>
      <c r="W9" s="26">
        <f>W8*$B14</f>
        <v>1.1666953566381796E-3</v>
      </c>
    </row>
    <row r="10" spans="1:23" x14ac:dyDescent="0.35">
      <c r="A10" s="2" t="s">
        <v>10</v>
      </c>
      <c r="B10">
        <v>14</v>
      </c>
    </row>
    <row r="11" spans="1:23" s="3" customFormat="1" x14ac:dyDescent="0.35">
      <c r="A11" t="s">
        <v>32</v>
      </c>
      <c r="B11">
        <v>687</v>
      </c>
    </row>
    <row r="12" spans="1:23" x14ac:dyDescent="0.35">
      <c r="A12" s="4" t="s">
        <v>9</v>
      </c>
      <c r="B12" s="3">
        <v>6674.34</v>
      </c>
    </row>
    <row r="14" spans="1:23" x14ac:dyDescent="0.35">
      <c r="A14" s="5" t="s">
        <v>36</v>
      </c>
      <c r="B14">
        <f>B12*B7</f>
        <v>2.2523076382976441</v>
      </c>
    </row>
    <row r="15" spans="1:23" x14ac:dyDescent="0.35">
      <c r="A15" s="5" t="s">
        <v>37</v>
      </c>
      <c r="B15">
        <f>B14/B11</f>
        <v>3.2784681780169494E-3</v>
      </c>
    </row>
    <row r="17" spans="1:1" ht="58" x14ac:dyDescent="0.35">
      <c r="A17" s="25" t="s">
        <v>33</v>
      </c>
    </row>
  </sheetData>
  <mergeCells count="10">
    <mergeCell ref="A6:B6"/>
    <mergeCell ref="A3:B3"/>
    <mergeCell ref="D3:F3"/>
    <mergeCell ref="A1:A2"/>
    <mergeCell ref="B1:B2"/>
    <mergeCell ref="C1:C2"/>
    <mergeCell ref="D1:D2"/>
    <mergeCell ref="E1:E2"/>
    <mergeCell ref="F1:F2"/>
    <mergeCell ref="F5:W5"/>
  </mergeCells>
  <pageMargins left="0.7" right="0.7" top="0.75" bottom="0.75" header="0.3" footer="0.3"/>
  <pageSetup orientation="portrait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3B19A-EC8D-4A37-A995-E1B5B2451B14}">
  <dimension ref="A1:W17"/>
  <sheetViews>
    <sheetView tabSelected="1" zoomScale="80" zoomScaleNormal="80" workbookViewId="0">
      <selection activeCell="S9" sqref="S9"/>
    </sheetView>
  </sheetViews>
  <sheetFormatPr defaultColWidth="9.1796875" defaultRowHeight="14.5" x14ac:dyDescent="0.35"/>
  <cols>
    <col min="1" max="1" width="64.1796875" style="3" customWidth="1"/>
    <col min="2" max="4" width="9.1796875" style="3"/>
    <col min="5" max="5" width="16.26953125" style="3" bestFit="1" customWidth="1"/>
    <col min="6" max="16384" width="9.1796875" style="3"/>
  </cols>
  <sheetData>
    <row r="1" spans="1:23" ht="29.25" customHeight="1" x14ac:dyDescent="0.35">
      <c r="A1" s="33" t="s">
        <v>0</v>
      </c>
      <c r="B1" s="35" t="s">
        <v>1</v>
      </c>
      <c r="C1" s="37" t="s">
        <v>2</v>
      </c>
      <c r="D1" s="39" t="s">
        <v>3</v>
      </c>
      <c r="E1" s="41" t="s">
        <v>29</v>
      </c>
      <c r="F1" s="39" t="s">
        <v>34</v>
      </c>
    </row>
    <row r="2" spans="1:23" ht="15" thickBot="1" x14ac:dyDescent="0.4">
      <c r="A2" s="34"/>
      <c r="B2" s="36"/>
      <c r="C2" s="38"/>
      <c r="D2" s="40"/>
      <c r="E2" s="40"/>
      <c r="F2" s="40" t="s">
        <v>30</v>
      </c>
    </row>
    <row r="3" spans="1:23" ht="15" thickBot="1" x14ac:dyDescent="0.4">
      <c r="A3" s="28"/>
      <c r="B3" s="29"/>
      <c r="C3" s="1" t="s">
        <v>4</v>
      </c>
      <c r="D3" s="30" t="s">
        <v>5</v>
      </c>
      <c r="E3" s="31"/>
      <c r="F3" s="32"/>
    </row>
    <row r="5" spans="1:23" ht="15" thickBot="1" x14ac:dyDescent="0.4">
      <c r="F5" s="42" t="s">
        <v>35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</row>
    <row r="6" spans="1:23" ht="92.5" thickBot="1" x14ac:dyDescent="0.4">
      <c r="A6" s="27" t="s">
        <v>31</v>
      </c>
      <c r="B6" s="27"/>
      <c r="F6" s="6" t="s">
        <v>11</v>
      </c>
      <c r="G6" s="7" t="s">
        <v>12</v>
      </c>
      <c r="H6" s="8" t="s">
        <v>13</v>
      </c>
      <c r="I6" s="9" t="s">
        <v>14</v>
      </c>
      <c r="J6" s="8" t="s">
        <v>15</v>
      </c>
      <c r="K6" s="9" t="s">
        <v>16</v>
      </c>
      <c r="L6" s="9" t="s">
        <v>17</v>
      </c>
      <c r="M6" s="8" t="s">
        <v>18</v>
      </c>
      <c r="N6" s="8" t="s">
        <v>19</v>
      </c>
      <c r="O6" s="8" t="s">
        <v>20</v>
      </c>
      <c r="P6" s="8" t="s">
        <v>21</v>
      </c>
      <c r="Q6" s="8" t="s">
        <v>22</v>
      </c>
      <c r="R6" s="9" t="s">
        <v>23</v>
      </c>
      <c r="S6" s="8" t="s">
        <v>24</v>
      </c>
      <c r="T6" s="8" t="s">
        <v>38</v>
      </c>
      <c r="U6" s="8" t="s">
        <v>25</v>
      </c>
      <c r="V6" s="8" t="s">
        <v>26</v>
      </c>
      <c r="W6" s="10" t="s">
        <v>27</v>
      </c>
    </row>
    <row r="7" spans="1:23" ht="15" thickBot="1" x14ac:dyDescent="0.4">
      <c r="A7" s="4" t="s">
        <v>6</v>
      </c>
      <c r="B7" s="3">
        <f>B8*0.0032*((B9/5)^1.3)/((B10/2)^1.4)</f>
        <v>3.3745773189523516E-4</v>
      </c>
      <c r="F7" s="11">
        <v>7429905</v>
      </c>
      <c r="G7" s="12">
        <v>7440360</v>
      </c>
      <c r="H7" s="13">
        <v>7440382</v>
      </c>
      <c r="I7" s="12">
        <v>7440393</v>
      </c>
      <c r="J7" s="13">
        <v>7440439</v>
      </c>
      <c r="K7" s="12">
        <v>7440473</v>
      </c>
      <c r="L7" s="12">
        <v>7440484</v>
      </c>
      <c r="M7" s="13">
        <v>7440508</v>
      </c>
      <c r="N7" s="13">
        <v>7439921</v>
      </c>
      <c r="O7" s="13">
        <v>7439965</v>
      </c>
      <c r="P7" s="13">
        <v>7439976</v>
      </c>
      <c r="Q7" s="13">
        <v>7440020</v>
      </c>
      <c r="R7" s="12">
        <v>7723140</v>
      </c>
      <c r="S7" s="13">
        <v>7782492</v>
      </c>
      <c r="T7" s="13">
        <v>1175</v>
      </c>
      <c r="U7" s="13">
        <v>9960</v>
      </c>
      <c r="V7" s="13">
        <v>7440622</v>
      </c>
      <c r="W7" s="14">
        <v>7440666</v>
      </c>
    </row>
    <row r="8" spans="1:23" ht="15" thickBot="1" x14ac:dyDescent="0.4">
      <c r="A8" s="4" t="s">
        <v>7</v>
      </c>
      <c r="B8" s="3">
        <v>0.74</v>
      </c>
      <c r="E8" s="15" t="s">
        <v>28</v>
      </c>
      <c r="F8" s="16">
        <v>7.2396000000000002E-2</v>
      </c>
      <c r="G8" s="17">
        <v>1.0000000000000001E-5</v>
      </c>
      <c r="H8" s="18">
        <v>1.7E-5</v>
      </c>
      <c r="I8" s="17">
        <v>8.6200000000000003E-4</v>
      </c>
      <c r="J8" s="18">
        <v>2.0999999999999999E-5</v>
      </c>
      <c r="K8" s="17">
        <v>2.24E-4</v>
      </c>
      <c r="L8" s="17">
        <v>1.15E-4</v>
      </c>
      <c r="M8" s="18">
        <v>1.02E-4</v>
      </c>
      <c r="N8" s="18">
        <v>5.5699999999999999E-4</v>
      </c>
      <c r="O8" s="18">
        <v>9.4499999999999998E-4</v>
      </c>
      <c r="P8" s="18">
        <v>1.5E-5</v>
      </c>
      <c r="Q8" s="18">
        <v>5.8999999999999998E-5</v>
      </c>
      <c r="R8" s="19">
        <v>1.4989999999999999E-3</v>
      </c>
      <c r="S8" s="18">
        <v>1.9999999999999999E-6</v>
      </c>
      <c r="T8" s="20">
        <f t="shared" ref="T8" si="0">100000/10^6</f>
        <v>0.1</v>
      </c>
      <c r="U8" s="21">
        <v>4.2940000000000001E-3</v>
      </c>
      <c r="V8" s="18">
        <v>2.7599999999999999E-4</v>
      </c>
      <c r="W8" s="22">
        <v>5.1800000000000001E-4</v>
      </c>
    </row>
    <row r="9" spans="1:23" x14ac:dyDescent="0.35">
      <c r="A9" s="4" t="s">
        <v>8</v>
      </c>
      <c r="B9" s="3">
        <v>9.0820000000000007</v>
      </c>
      <c r="E9" s="23">
        <v>115291</v>
      </c>
      <c r="F9" s="24">
        <f>F8*$B15</f>
        <v>2.3734798221571507E-4</v>
      </c>
      <c r="G9" s="24">
        <f t="shared" ref="G9:W9" si="1">G8*$B15</f>
        <v>3.2784681780169496E-8</v>
      </c>
      <c r="H9" s="24">
        <f t="shared" si="1"/>
        <v>5.5733959026288136E-8</v>
      </c>
      <c r="I9" s="24">
        <f t="shared" si="1"/>
        <v>2.8260395694506105E-6</v>
      </c>
      <c r="J9" s="24">
        <f t="shared" si="1"/>
        <v>6.8847831738355938E-8</v>
      </c>
      <c r="K9" s="24">
        <f t="shared" si="1"/>
        <v>7.3437687187579667E-7</v>
      </c>
      <c r="L9" s="24">
        <f t="shared" si="1"/>
        <v>3.7702384047194921E-7</v>
      </c>
      <c r="M9" s="24">
        <f t="shared" si="1"/>
        <v>3.3440375415772885E-7</v>
      </c>
      <c r="N9" s="24">
        <f t="shared" si="1"/>
        <v>1.8261067751554408E-6</v>
      </c>
      <c r="O9" s="24">
        <f t="shared" si="1"/>
        <v>3.0981524282260172E-6</v>
      </c>
      <c r="P9" s="24">
        <f t="shared" si="1"/>
        <v>4.9177022670254244E-8</v>
      </c>
      <c r="Q9" s="24">
        <f t="shared" si="1"/>
        <v>1.9342962250299999E-7</v>
      </c>
      <c r="R9" s="24">
        <f t="shared" si="1"/>
        <v>4.9144237988474065E-6</v>
      </c>
      <c r="S9" s="24">
        <f t="shared" si="1"/>
        <v>6.5569363560338987E-9</v>
      </c>
      <c r="T9" s="24">
        <f t="shared" si="1"/>
        <v>3.2784681780169498E-4</v>
      </c>
      <c r="U9" s="24">
        <f t="shared" si="1"/>
        <v>1.4077742356404782E-5</v>
      </c>
      <c r="V9" s="24">
        <f t="shared" si="1"/>
        <v>9.04857217132678E-7</v>
      </c>
      <c r="W9" s="24">
        <f t="shared" si="1"/>
        <v>1.6982465162127798E-6</v>
      </c>
    </row>
    <row r="10" spans="1:23" x14ac:dyDescent="0.35">
      <c r="A10" s="4" t="s">
        <v>10</v>
      </c>
      <c r="B10" s="3">
        <v>14</v>
      </c>
    </row>
    <row r="11" spans="1:23" x14ac:dyDescent="0.35">
      <c r="A11" s="3" t="s">
        <v>32</v>
      </c>
      <c r="B11" s="3">
        <v>687</v>
      </c>
    </row>
    <row r="12" spans="1:23" x14ac:dyDescent="0.35">
      <c r="A12" s="4" t="s">
        <v>9</v>
      </c>
      <c r="B12" s="3">
        <v>6674.34</v>
      </c>
    </row>
    <row r="14" spans="1:23" x14ac:dyDescent="0.35">
      <c r="A14" s="5" t="s">
        <v>36</v>
      </c>
      <c r="B14" s="3">
        <f>B12*B7</f>
        <v>2.2523076382976441</v>
      </c>
    </row>
    <row r="15" spans="1:23" x14ac:dyDescent="0.35">
      <c r="A15" s="5" t="s">
        <v>37</v>
      </c>
      <c r="B15" s="3">
        <f>B14/B11</f>
        <v>3.2784681780169494E-3</v>
      </c>
    </row>
    <row r="17" spans="1:1" ht="58" x14ac:dyDescent="0.35">
      <c r="A17" s="25" t="s">
        <v>33</v>
      </c>
    </row>
  </sheetData>
  <mergeCells count="10">
    <mergeCell ref="A3:B3"/>
    <mergeCell ref="D3:F3"/>
    <mergeCell ref="A6:B6"/>
    <mergeCell ref="A1:A2"/>
    <mergeCell ref="B1:B2"/>
    <mergeCell ref="C1:C2"/>
    <mergeCell ref="D1:D2"/>
    <mergeCell ref="E1:E2"/>
    <mergeCell ref="F1:F2"/>
    <mergeCell ref="F5:W5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600176-9304-49EE-8A3E-2735625974EE}"/>
</file>

<file path=customXml/itemProps2.xml><?xml version="1.0" encoding="utf-8"?>
<ds:datastoreItem xmlns:ds="http://schemas.openxmlformats.org/officeDocument/2006/customXml" ds:itemID="{8C619D24-47D8-4C34-9850-9210705AC3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</vt:lpstr>
      <vt:lpstr>Hourly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Chaabane, Ramzi</dc:creator>
  <cp:lastModifiedBy>Chaabane, Ramzi</cp:lastModifiedBy>
  <dcterms:created xsi:type="dcterms:W3CDTF">2021-04-29T18:36:14Z</dcterms:created>
  <dcterms:modified xsi:type="dcterms:W3CDTF">2022-07-15T19:10:37Z</dcterms:modified>
</cp:coreProperties>
</file>